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. Contexte &amp; mission" sheetId="1" state="visible" r:id="rId3"/>
    <sheet name="2. Synthèse données" sheetId="2" state="visible" r:id="rId4"/>
    <sheet name="3. Tableau de bord" sheetId="3" state="visible" r:id="rId5"/>
    <sheet name="4. Décomposition &amp; causes" sheetId="4" state="visible" r:id="rId6"/>
    <sheet name="5. Plan d'action équip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<sst xmlns="http://schemas.openxmlformats.org/spreadsheetml/2006/main" count="226" uniqueCount="162">
  <si>
    <t xml:space="preserve">ÉTUDE DE CAS — RAYON SNACKING « FRESH &amp; CO »  —  mois d’octobre  —  CORRIGÉ</t>
  </si>
  <si>
    <t xml:space="preserve">BC01 · comp. 1.4 — Assistant manager d’unité marchande · exercice autonome sur tableur</t>
  </si>
  <si>
    <t xml:space="preserve">Nom</t>
  </si>
  <si>
    <t xml:space="preserve">Prénom</t>
  </si>
  <si>
    <t xml:space="preserve">Entreprise (lieu d’alternance)</t>
  </si>
  <si>
    <t xml:space="preserve">Date</t>
  </si>
  <si>
    <t xml:space="preserve">Contexte</t>
  </si>
  <si>
    <t xml:space="preserve">Vous êtes assistant manager du rayon snacking du magasin FRESH &amp; CO. Le mois d’octobre est terminé : votre manager vous demande le point pour le comité de la semaine prochaine. Aucune donnée n’est fournie « toute prête ». À partir des seuls éléments relevés ci-dessous — caisse, compteur d’entrées, cahier de casse, inventaire, planning — vous reconstituez vos indicateurs, vous construisez votre tableau de bord, vous expliquez les écarts, puis vous proposez un plan d’action à votre équipe.</t>
  </si>
  <si>
    <t xml:space="preserve">Votre mission :  feuille 2) reconstituer la synthèse des données  ·  feuille 3) construire le tableau de bord d’analyse  ·  feuille 4) décomposer les écarts et rechercher les causes  ·  feuille 5) bâtir le tableau de bord de votre équipe et un plan SMART.</t>
  </si>
  <si>
    <t xml:space="preserve">Consigne générale — détaillez toujours vos calculs : écrivez l’opération (ex. =6000*3) plutôt que le seul résultat. Respectez le code couleur ci-dessous. Le mémo des formules reste autorisé.</t>
  </si>
  <si>
    <t xml:space="preserve">Code couleur des cases :</t>
  </si>
  <si>
    <t xml:space="preserve">Case JAUNE — saisie directe : recopie, choix, ou calcul détaillé (ex. =6000*3). Sans référence à une autre feuille.</t>
  </si>
  <si>
    <t xml:space="preserve">Case BLEUE — formule Excel exigée, construite à partir de cellules de la même feuille (ex. =C7-B7).</t>
  </si>
  <si>
    <t xml:space="preserve">Case GRISE — report automatique depuis une autre feuille : ne la modifiez pas, mais utilisez-la dans vos formules.</t>
  </si>
  <si>
    <t xml:space="preserve">①  Activité commerciale du mois — relevés de caisse et du compteur d’entrées</t>
  </si>
  <si>
    <t xml:space="preserve">Élément relevé</t>
  </si>
  <si>
    <t xml:space="preserve">Prévu</t>
  </si>
  <si>
    <t xml:space="preserve">Réel</t>
  </si>
  <si>
    <t xml:space="preserve">Compteur d’entrées du rayon (entrées + sorties)</t>
  </si>
  <si>
    <t xml:space="preserve">Taux de transformation (part des visiteurs qui achètent)</t>
  </si>
  <si>
    <t xml:space="preserve">Nombre d’articles vendus</t>
  </si>
  <si>
    <t xml:space="preserve">Prix de vente moyen HT par article</t>
  </si>
  <si>
    <t xml:space="preserve">Coût d’achat moyen HT par article</t>
  </si>
  <si>
    <t xml:space="preserve">②  Suivi de la démarque</t>
  </si>
  <si>
    <t xml:space="preserve">Démarque connue — casse, DLC dépassée, don (cahier de casse)</t>
  </si>
  <si>
    <t xml:space="preserve">Démarque totale — écart constaté à l’inventaire (théorique − réel)</t>
  </si>
  <si>
    <t xml:space="preserve">③  Heures et présence — relevé du planning</t>
  </si>
  <si>
    <t xml:space="preserve">Heures travaillées sur le mois</t>
  </si>
  <si>
    <t xml:space="preserve">Heures d’absence non prévues</t>
  </si>
  <si>
    <t xml:space="preserve">Base d’un temps plein (35 h × 52 ÷ 12)</t>
  </si>
  <si>
    <t xml:space="preserve">④  Observations du mois — relevé de l’assistant manager (matière pour la recherche des causes)</t>
  </si>
  <si>
    <t xml:space="preserve">•  Le passage devant le rayon est resté au niveau prévu : 20 000 au compteur, comme le mois précédent.</t>
  </si>
  <si>
    <t xml:space="preserve">•  La vitrine réfrigérée a été réparée, mais son éclairage est resté éteint tout le mois : le rayon paraît fermé.</t>
  </si>
  <si>
    <t xml:space="preserve">•  Deux nouveautés « bowl » ont été référencées sans être signalées en rayon, ni au personnel de caisse.</t>
  </si>
  <si>
    <t xml:space="preserve">•  Le coût d’achat moyen est passé de 1,80 € à 2,20 € : hausse fournisseur non répercutée sur les prix de vente.</t>
  </si>
  <si>
    <t xml:space="preserve">•  Aucun réassort entre 12 h et 14 h : le linéaire est vide au plus fort de l’affluence.</t>
  </si>
  <si>
    <t xml:space="preserve">•  L’opération « menu midi » a été suspendue faute d’affichage disponible.</t>
  </si>
  <si>
    <t xml:space="preserve">•  La consigne « proposer la boisson » n’a été reprise qu’une fois en brief, en début de mois.</t>
  </si>
  <si>
    <t xml:space="preserve">•  Un nouveau membre d’équipe a pris son poste le 3 octobre, sans parcours d’intégration formalisé.</t>
  </si>
  <si>
    <t xml:space="preserve">FEUILLE 2 — Synthèse des données  —  CORRIGÉ</t>
  </si>
  <si>
    <t xml:space="preserve">Reconstituez chaque donnée, budget et réel, à partir de la feuille 1. Ces valeurs se reporteront automatiquement dans les feuilles suivantes.</t>
  </si>
  <si>
    <t xml:space="preserve">✍️  Cases JAUNES — saisie directe. Détaillez l’opération (ex. =6000*3) plutôt que d’écrire le résultat.</t>
  </si>
  <si>
    <t xml:space="preserve">Donnée</t>
  </si>
  <si>
    <t xml:space="preserve">Budget</t>
  </si>
  <si>
    <t xml:space="preserve">Comment on la reconstitue</t>
  </si>
  <si>
    <t xml:space="preserve">Passage clients (visiteurs)</t>
  </si>
  <si>
    <t xml:space="preserve">compteur d’entrées ÷ 2 — le portique compte les entrées ET les sorties</t>
  </si>
  <si>
    <t xml:space="preserve">Nombre de tickets (clients)</t>
  </si>
  <si>
    <t xml:space="preserve">passage clients × taux de transformation</t>
  </si>
  <si>
    <t xml:space="preserve">Chiffre d’affaires HT</t>
  </si>
  <si>
    <t xml:space="preserve">nombre d’articles vendus × prix de vente moyen HT</t>
  </si>
  <si>
    <t xml:space="preserve">Panier moyen</t>
  </si>
  <si>
    <t xml:space="preserve">CA HT ÷ nombre de tickets</t>
  </si>
  <si>
    <t xml:space="preserve">Indice de vente (IV)</t>
  </si>
  <si>
    <t xml:space="preserve">nombre d’articles vendus ÷ nombre de tickets</t>
  </si>
  <si>
    <t xml:space="preserve">CMV (coût des marchandises vendues)</t>
  </si>
  <si>
    <t xml:space="preserve">nombre d’articles vendus × coût d’achat moyen HT</t>
  </si>
  <si>
    <t xml:space="preserve">Démarque connue</t>
  </si>
  <si>
    <t xml:space="preserve">report direct du cahier de casse</t>
  </si>
  <si>
    <t xml:space="preserve">Démarque inconnue</t>
  </si>
  <si>
    <t xml:space="preserve">démarque totale (inventaire) − démarque connue</t>
  </si>
  <si>
    <t xml:space="preserve">Heures travaillées</t>
  </si>
  <si>
    <t xml:space="preserve">report direct du planning</t>
  </si>
  <si>
    <t xml:space="preserve">Attention à la ligne « démarque inconnue » : elle ne se lit nulle part directement, elle se déduit. Et à la ligne « passage clients » : ne recopiez pas le chiffre du compteur.</t>
  </si>
  <si>
    <t xml:space="preserve">FEUILLE 3 — Tableau de bord d’analyse  —  CORRIGÉ</t>
  </si>
  <si>
    <t xml:space="preserve">Complétez l’écart, le taux de réalisation, le voyant et le sens F ou D pour chaque ligne.</t>
  </si>
  <si>
    <t xml:space="preserve">🧮  Cases BLEUES = formule Excel exigée (même feuille)  ·  cases GRISES = report automatique de la feuille 2 (ne pas modifier)  ·  cases JAUNES = saisie.</t>
  </si>
  <si>
    <t xml:space="preserve">Voyant :</t>
  </si>
  <si>
    <t xml:space="preserve">vert ≥ 100 %</t>
  </si>
  <si>
    <t xml:space="preserve">orange 95 – 99,9 %</t>
  </si>
  <si>
    <t xml:space="preserve">rouge &lt; 95 %</t>
  </si>
  <si>
    <t xml:space="preserve">Pertes et charges : logique inversée (vert ≤ 100 %, orange ≤ 105 %, rouge &gt; 105 %).</t>
  </si>
  <si>
    <t xml:space="preserve">Indicateur</t>
  </si>
  <si>
    <t xml:space="preserve">Budget / Objectif</t>
  </si>
  <si>
    <t xml:space="preserve">Réalisé</t>
  </si>
  <si>
    <t xml:space="preserve">Écart</t>
  </si>
  <si>
    <t xml:space="preserve">Taux de réal.</t>
  </si>
  <si>
    <t xml:space="preserve">Voyant</t>
  </si>
  <si>
    <t xml:space="preserve">F ou D</t>
  </si>
  <si>
    <t xml:space="preserve">Passage clients</t>
  </si>
  <si>
    <t xml:space="preserve">vert</t>
  </si>
  <si>
    <t xml:space="preserve">F</t>
  </si>
  <si>
    <t xml:space="preserve">Nombre de tickets</t>
  </si>
  <si>
    <t xml:space="preserve">rouge</t>
  </si>
  <si>
    <t xml:space="preserve">D</t>
  </si>
  <si>
    <t xml:space="preserve">Taux de transformation</t>
  </si>
  <si>
    <t xml:space="preserve">CMV (coût d’achat)</t>
  </si>
  <si>
    <t xml:space="preserve">Marge brute</t>
  </si>
  <si>
    <t xml:space="preserve">Taux de marque</t>
  </si>
  <si>
    <t xml:space="preserve">Marge commerciale</t>
  </si>
  <si>
    <t xml:space="preserve">Bloc équipe — dimensionnement et présence</t>
  </si>
  <si>
    <t xml:space="preserve">Effectif en ETP</t>
  </si>
  <si>
    <t xml:space="preserve">Productivité (€/h)</t>
  </si>
  <si>
    <t xml:space="preserve">orange</t>
  </si>
  <si>
    <t xml:space="preserve">Taux d’absentéisme</t>
  </si>
  <si>
    <t xml:space="preserve">Cases bleues : l’écart, le taux de réalisation, et les lignes qui se calculent — transformation, marge brute, taux de marque, marge commerciale, ETP, productivité, absentéisme. Attention au sens F/D sur le CMV et sur les deux démarques — et à l’écart des lignes en pourcentage, qui se dit en POINTS (formule ×100).</t>
  </si>
  <si>
    <t xml:space="preserve">FEUILLE 4 — Décomposition des écarts &amp; recherche des causes  —  CORRIGÉ</t>
  </si>
  <si>
    <t xml:space="preserve">Utilisez le rappel des données (report automatique, verrouillé) pour écrire vos formules de décomposition.</t>
  </si>
  <si>
    <t xml:space="preserve">Rappel des données — report automatique des feuilles 2 et 3 (ne pas modifier)</t>
  </si>
  <si>
    <t xml:space="preserve">①  Décomposer l’écart de chiffre d’affaires — effet volume (trafic) + effet prix (panier). Formule Excel exigée.</t>
  </si>
  <si>
    <t xml:space="preserve">Effet volume (trafic)</t>
  </si>
  <si>
    <t xml:space="preserve">Effet prix (panier)</t>
  </si>
  <si>
    <t xml:space="preserve">Total = écart de CA</t>
  </si>
  <si>
    <t xml:space="preserve">Analyse — l’écart de CA vient surtout du :      ☐ volume (trafic)      ☐ prix (panier)      ☐ les deux.      Justifiez :</t>
  </si>
  <si>
    <t xml:space="preserve">Le VOLUME : l’effet volume pèse − 1 800 € contre + 810 € pour l’effet prix. Le panier moyen a partiellement amorti la chute, il ne l’a pas causée. Et comme le passage est resté à 100 % de l’objectif, la perte de 300 clients ne vient pas du trafic : elle vient du taux de transformation, tombé de 30 % à 27 %. La cause est donc DANS la vente, pas en amont.</t>
  </si>
  <si>
    <t xml:space="preserve">②  Décomposer l’écart de marge brute — effet volume + effet taux. Formule Excel exigée.</t>
  </si>
  <si>
    <t xml:space="preserve">Effet volume</t>
  </si>
  <si>
    <t xml:space="preserve">Effet taux</t>
  </si>
  <si>
    <t xml:space="preserve">Total = écart de marge brute</t>
  </si>
  <si>
    <t xml:space="preserve">Analyse — l’écart de marge vient surtout du :      ☐ volume      ☐ taux      ☐ les deux.      Justifiez :</t>
  </si>
  <si>
    <t xml:space="preserve">LES DEUX, et le taux pèse même un peu plus lourd : effet volume − 396 € et effet taux − 486 €. Le taux de marque a perdu 2,86 points parce que le coût d’achat moyen est passé de 1,80 € à 2,20 € sans que le prix de vente suive proportionnellement. Deux leviers distincts, donc deux actions distinctes.</t>
  </si>
  <si>
    <t xml:space="preserve">③  Pareto — quel poste pèse le plus sur la marge commerciale ? Classez du plus lourd au plus léger.</t>
  </si>
  <si>
    <t xml:space="preserve">La marge commerciale perd 1 072 €. 1) la marge brute − 882 €, dont 486 € de taux de marque et 396 € de volume ; 2) la démarque + 190 € (connue + 120 €, inconnue + 70 €). → Deux priorités : la transformation (qui commande le volume) et le taux de marque (qui commande la valeur de chaque vente). La démarque vient en troisième.</t>
  </si>
  <si>
    <t xml:space="preserve">④  Les 7 M — causes de l’écart prioritaire. Appuyez-vous sur les observations du mois (feuille 1).</t>
  </si>
  <si>
    <t xml:space="preserve">Famille (7 M)</t>
  </si>
  <si>
    <t xml:space="preserve">Causes possibles identifiées</t>
  </si>
  <si>
    <t xml:space="preserve">Main-d’œuvre</t>
  </si>
  <si>
    <t xml:space="preserve">Un nouveau membre d’équipe arrivé le 3 octobre sans parcours d’intégration : il ne propose pas la vente complémentaire.</t>
  </si>
  <si>
    <t xml:space="preserve">Matière (produits)</t>
  </si>
  <si>
    <t xml:space="preserve">Deux nouveautés « bowl » référencées sans signalétique ni information à la caisse : elles ne se vendent pas.</t>
  </si>
  <si>
    <t xml:space="preserve">Matériel</t>
  </si>
  <si>
    <t xml:space="preserve">Éclairage de la vitrine réfrigérée resté éteint tout le mois : le rayon paraît fermé, le visiteur ne s’arrête pas.</t>
  </si>
  <si>
    <t xml:space="preserve">Méthode</t>
  </si>
  <si>
    <t xml:space="preserve">Aucun réassort entre 12 h et 14 h : le linéaire est vide au moment où l’affluence est la plus forte.</t>
  </si>
  <si>
    <t xml:space="preserve">Milieu</t>
  </si>
  <si>
    <t xml:space="preserve">Rien à signaler ce mois-ci : le passage est resté au niveau prévu. La cause n’est pas extérieure.</t>
  </si>
  <si>
    <t xml:space="preserve">Moyens financiers</t>
  </si>
  <si>
    <t xml:space="preserve">Hausse du coût d’achat de 1,80 € à 2,20 € non répercutée sur les prix ; opération « menu midi » suspendue faute d’affichage.</t>
  </si>
  <si>
    <t xml:space="preserve">Management</t>
  </si>
  <si>
    <t xml:space="preserve">Consigne « proposer la boisson » reprise une seule fois en brief, en début de mois : elle n’a pas tenu.</t>
  </si>
  <si>
    <t xml:space="preserve">Le « Milieu » est vide, et c’est un résultat : quand rien n’a changé à l’extérieur, la cause est à l’intérieur. C’est une bonne nouvelle — tout ce qui est listé ici est dans votre main.</t>
  </si>
  <si>
    <t xml:space="preserve">FEUILLE 5 — Plan d’action équipe  —  CORRIGÉ</t>
  </si>
  <si>
    <t xml:space="preserve">Construisez le tableau de bord de votre équipe, puis formalisez un plan SMART.</t>
  </si>
  <si>
    <t xml:space="preserve">Rappel — vos indicateurs analysés (report automatique de la feuille 3, ne pas modifier)</t>
  </si>
  <si>
    <t xml:space="preserve">Taux de réalisation</t>
  </si>
  <si>
    <t xml:space="preserve">Choisissez 3 à 5 indicateurs que votre équipe peut réellement faire bouger, et fixez un objectif du mois.</t>
  </si>
  <si>
    <t xml:space="preserve">①  Mon tableau de bord équipe — 3 à 5 indicateurs actionnables</t>
  </si>
  <si>
    <t xml:space="preserve">🎯  Objectif du mois :  remonter le taux de transformation de 27 % à 30 % en novembre, soit + 300 clients à passage constant.</t>
  </si>
  <si>
    <t xml:space="preserve">Action / message à l’équipe</t>
  </si>
  <si>
    <t xml:space="preserve">90 %</t>
  </si>
  <si>
    <t xml:space="preserve">Rallumer et garder allumé l’éclairage de vitrine ; aborder chaque client qui ralentit devant le rayon.</t>
  </si>
  <si>
    <t xml:space="preserve">Proposer la boisson à chaque plat vendu. Consigne reprise à chaque brief, pas une fois par mois.</t>
  </si>
  <si>
    <t xml:space="preserve">92,9 %</t>
  </si>
  <si>
    <t xml:space="preserve">Signaler les deux nouveautés « bowl » en rayon et en caisse : ce sont les articles à meilleure marque.</t>
  </si>
  <si>
    <t xml:space="preserve">166,7 %</t>
  </si>
  <si>
    <t xml:space="preserve">Réassort à 11 h 30 et contrôle des DLC chaque matin ; commander sur les ventes de la veille.</t>
  </si>
  <si>
    <t xml:space="preserve">—</t>
  </si>
  <si>
    <t xml:space="preserve">Quatre indicateurs suffisent ici. Le cinquième emplacement reste libre : à utiliser si le groupe juge un autre point prioritaire.</t>
  </si>
  <si>
    <t xml:space="preserve">②  Plan d’action SMART — un objectif, deux au maximum</t>
  </si>
  <si>
    <t xml:space="preserve">Critère SMART</t>
  </si>
  <si>
    <t xml:space="preserve">Votre réponse</t>
  </si>
  <si>
    <t xml:space="preserve">Spécifique</t>
  </si>
  <si>
    <t xml:space="preserve">Proposer systématiquement la boisson à chaque plat vendu, et rallumer la vitrine réfrigérée.</t>
  </si>
  <si>
    <t xml:space="preserve">Mesurable</t>
  </si>
  <si>
    <t xml:space="preserve">Indice de vente de 1,80 à 2,00 et transformation de 27 % à 30 % — relevés chaque lundi au brief.</t>
  </si>
  <si>
    <t xml:space="preserve">Atteignable</t>
  </si>
  <si>
    <t xml:space="preserve">+ 0,20 d’indice de vente, c’est une boisson de plus sur cinq tickets. Sans budget et sans embauche.</t>
  </si>
  <si>
    <t xml:space="preserve">Réaliste</t>
  </si>
  <si>
    <t xml:space="preserve">Le passage est resté à 100 % de l’objectif : le gisement est bien dans la transformation, pas dans le trafic.</t>
  </si>
  <si>
    <t xml:space="preserve">Temporel</t>
  </si>
  <si>
    <t xml:space="preserve">D’ici le 30 novembre, avec un point d’avancement hebdomadaire et un bilan chiffré en fin de mois.</t>
  </si>
  <si>
    <t xml:space="preserve">Rappel — une action sans responsable nommé, sans date et sans indicateur de suivi n’est pas une action : c’est une intention.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</si>
</sst>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;\-#,##0;&quot;&quot;"/>
    <numFmt numFmtId="166" formatCode="0.0%"/>
    <numFmt numFmtId="167" formatCode="#,##0.00&quot; €&quot;;\-#,##0.00&quot; €&quot;;&quot;&quot;"/>
    <numFmt numFmtId="168" formatCode="#,##0&quot; €&quot;"/>
    <numFmt numFmtId="169" formatCode="0.00;\-0.00;&quot;&quot;"/>
    <numFmt numFmtId="170" formatCode="#,##0&quot; €&quot;;\-#,##0&quot; €&quot;;&quot;&quot;"/>
    <numFmt numFmtId="171" formatCode="#,##0;\-#,##0;\0"/>
    <numFmt numFmtId="172" formatCode="0.00&quot; pt&quot;;\-0.00&quot; pt&quot;;&quot;&quot;"/>
    <numFmt numFmtId="173" formatCode="#,##0.00&quot; €&quot;;\-#,##0.00&quot; €&quot;;&quot;0 €&quot;"/>
    <numFmt numFmtId="174" formatCode="0.00;\-0.00;\0"/>
    <numFmt numFmtId="175" formatCode="#,##0&quot; €&quot;;\-#,##0&quot; €&quot;;&quot;0 €&quot;"/>
    <numFmt numFmtId="17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10"/>
      <color rgb="FF1A3A5C"/>
      <name val="Calibri"/>
      <family val="0"/>
      <charset val="1"/>
    </font>
    <font>
      <sz val="10"/>
      <color rgb="FF1A3A5C"/>
      <name val="Calibri"/>
      <family val="0"/>
      <charset val="1"/>
    </font>
    <font>
      <sz val="10"/>
      <color rgb="FF334155"/>
      <name val="Calibri"/>
      <family val="0"/>
      <charset val="1"/>
    </font>
    <font>
      <b val="true"/>
      <sz val="10"/>
      <color rgb="FF334155"/>
      <name val="Calibri"/>
      <family val="0"/>
      <charset val="1"/>
    </font>
    <font>
      <sz val="9.5"/>
      <color rgb="FF334155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color rgb="FF64748B"/>
      <name val="Calibri"/>
      <family val="0"/>
      <charset val="1"/>
    </font>
    <font>
      <sz val="9.5"/>
      <color rgb="FF64748B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1A3A5C"/>
        <bgColor rgb="FF334155"/>
      </patternFill>
    </fill>
    <fill>
      <patternFill patternType="solid">
        <fgColor rgb="FF2ABEAA"/>
        <bgColor rgb="FF22C55E"/>
      </patternFill>
    </fill>
    <fill>
      <patternFill patternType="solid">
        <fgColor rgb="FFEEF3F9"/>
        <bgColor rgb="FFF4F8FC"/>
      </patternFill>
    </fill>
    <fill>
      <patternFill patternType="solid">
        <fgColor rgb="FFFFFFFF"/>
        <bgColor rgb="FFF4F8FC"/>
      </patternFill>
    </fill>
    <fill>
      <patternFill patternType="solid">
        <fgColor rgb="FFF4F8FC"/>
        <bgColor rgb="FFEEF3F9"/>
      </patternFill>
    </fill>
    <fill>
      <patternFill patternType="solid">
        <fgColor rgb="FFFFF7E0"/>
        <bgColor rgb="FFF4F8FC"/>
      </patternFill>
    </fill>
    <fill>
      <patternFill patternType="solid">
        <fgColor rgb="FFFFF59D"/>
        <bgColor rgb="FFFFF7E0"/>
      </patternFill>
    </fill>
    <fill>
      <patternFill patternType="solid">
        <fgColor rgb="FFD6E4F7"/>
        <bgColor rgb="FFD3F1EA"/>
      </patternFill>
    </fill>
    <fill>
      <patternFill patternType="solid">
        <fgColor rgb="FFCCCCCC"/>
        <bgColor rgb="FFB8C4D4"/>
      </patternFill>
    </fill>
    <fill>
      <patternFill patternType="solid">
        <fgColor rgb="FFDCFCE7"/>
        <bgColor rgb="FFD3F1EA"/>
      </patternFill>
    </fill>
    <fill>
      <patternFill patternType="solid">
        <fgColor rgb="FF22C55E"/>
        <bgColor rgb="FF2ABEAA"/>
      </patternFill>
    </fill>
    <fill>
      <patternFill patternType="solid">
        <fgColor rgb="FFF97316"/>
        <bgColor rgb="FFFF9900"/>
      </patternFill>
    </fill>
    <fill>
      <patternFill patternType="solid">
        <fgColor rgb="FFEF4444"/>
        <bgColor rgb="FFF97316"/>
      </patternFill>
    </fill>
    <fill>
      <patternFill patternType="solid">
        <fgColor rgb="FFD3F1EA"/>
        <bgColor rgb="FFDCFC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D4"/>
      </left>
      <right style="thin">
        <color rgb="FFB8C4D4"/>
      </right>
      <top style="thin">
        <color rgb="FFB8C4D4"/>
      </top>
      <bottom style="thin">
        <color rgb="FFB8C4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1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D4"/>
      <rgbColor rgb="FF808080"/>
      <rgbColor rgb="FF9999FF"/>
      <rgbColor rgb="FFEF4444"/>
      <rgbColor rgb="FFFFF7E0"/>
      <rgbColor rgb="FFDCFCE7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3F1EA"/>
      <rgbColor rgb="FFEEF3F9"/>
      <rgbColor rgb="FFFFF59D"/>
      <rgbColor rgb="FFD6E4F7"/>
      <rgbColor rgb="FFFF99CC"/>
      <rgbColor rgb="FFCC99FF"/>
      <rgbColor rgb="FFF4F8FC"/>
      <rgbColor rgb="FF3366FF"/>
      <rgbColor rgb="FF2ABEAA"/>
      <rgbColor rgb="FF99CC00"/>
      <rgbColor rgb="FFFFCC00"/>
      <rgbColor rgb="FFFF9900"/>
      <rgbColor rgb="FFF97316"/>
      <rgbColor rgb="FF64748B"/>
      <rgbColor rgb="FF969696"/>
      <rgbColor rgb="FF1A3A5C"/>
      <rgbColor rgb="FF22C55E"/>
      <rgbColor rgb="FF003300"/>
      <rgbColor rgb="FF333300"/>
      <rgbColor rgb="FF993300"/>
      <rgbColor rgb="FF993366"/>
      <rgbColor rgb="FF333399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3" min="2" style="0" width="15"/>
    <col collapsed="false" customWidth="true" hidden="false" outlineLevel="0" max="4" min="4" style="0" width="20"/>
  </cols>
  <sheetData>
    <row r="1" customFormat="false" ht="45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21" hidden="false" customHeight="true" outlineLevel="0" collapsed="false">
      <c r="A3" s="3" t="s">
        <v>2</v>
      </c>
      <c r="B3" s="4"/>
      <c r="C3" s="4"/>
      <c r="D3" s="4"/>
    </row>
    <row r="4" customFormat="false" ht="21" hidden="false" customHeight="true" outlineLevel="0" collapsed="false">
      <c r="A4" s="3" t="s">
        <v>3</v>
      </c>
      <c r="B4" s="4"/>
      <c r="C4" s="4"/>
      <c r="D4" s="4"/>
    </row>
    <row r="5" customFormat="false" ht="21" hidden="false" customHeight="true" outlineLevel="0" collapsed="false">
      <c r="A5" s="3" t="s">
        <v>4</v>
      </c>
      <c r="B5" s="4"/>
      <c r="C5" s="4"/>
      <c r="D5" s="4"/>
    </row>
    <row r="6" customFormat="false" ht="21" hidden="false" customHeight="true" outlineLevel="0" collapsed="false">
      <c r="A6" s="3" t="s">
        <v>5</v>
      </c>
      <c r="B6" s="4"/>
      <c r="C6" s="4"/>
      <c r="D6" s="4"/>
    </row>
    <row r="8" customFormat="false" ht="15" hidden="false" customHeight="false" outlineLevel="0" collapsed="false">
      <c r="A8" s="5" t="s">
        <v>6</v>
      </c>
    </row>
    <row r="9" customFormat="false" ht="68.25" hidden="false" customHeight="true" outlineLevel="0" collapsed="false">
      <c r="A9" s="6" t="s">
        <v>7</v>
      </c>
      <c r="B9" s="6"/>
      <c r="C9" s="6"/>
      <c r="D9" s="6"/>
    </row>
    <row r="11" customFormat="false" ht="42" hidden="false" customHeight="true" outlineLevel="0" collapsed="false">
      <c r="A11" s="7" t="s">
        <v>8</v>
      </c>
      <c r="B11" s="7"/>
      <c r="C11" s="7"/>
      <c r="D11" s="7"/>
    </row>
    <row r="13" customFormat="false" ht="31.5" hidden="false" customHeight="true" outlineLevel="0" collapsed="false">
      <c r="A13" s="8" t="s">
        <v>9</v>
      </c>
      <c r="B13" s="8"/>
      <c r="C13" s="8"/>
      <c r="D13" s="8"/>
    </row>
    <row r="15" customFormat="false" ht="15" hidden="false" customHeight="false" outlineLevel="0" collapsed="false">
      <c r="A15" s="5" t="s">
        <v>10</v>
      </c>
    </row>
    <row r="16" customFormat="false" ht="15.75" hidden="false" customHeight="true" outlineLevel="0" collapsed="false">
      <c r="A16" s="9" t="s">
        <v>11</v>
      </c>
      <c r="B16" s="9"/>
      <c r="C16" s="9"/>
      <c r="D16" s="9"/>
    </row>
    <row r="17" customFormat="false" ht="15.75" hidden="false" customHeight="true" outlineLevel="0" collapsed="false">
      <c r="A17" s="10" t="s">
        <v>12</v>
      </c>
      <c r="B17" s="10"/>
      <c r="C17" s="10"/>
      <c r="D17" s="10"/>
    </row>
    <row r="18" customFormat="false" ht="15.75" hidden="false" customHeight="true" outlineLevel="0" collapsed="false">
      <c r="A18" s="11" t="s">
        <v>13</v>
      </c>
      <c r="B18" s="11"/>
      <c r="C18" s="11"/>
      <c r="D18" s="11"/>
    </row>
    <row r="20" customFormat="false" ht="18" hidden="false" customHeight="true" outlineLevel="0" collapsed="false">
      <c r="A20" s="12" t="s">
        <v>14</v>
      </c>
      <c r="B20" s="12"/>
      <c r="C20" s="12"/>
      <c r="D20" s="12"/>
    </row>
    <row r="21" customFormat="false" ht="27.75" hidden="false" customHeight="true" outlineLevel="0" collapsed="false">
      <c r="A21" s="13" t="s">
        <v>15</v>
      </c>
      <c r="B21" s="13" t="s">
        <v>16</v>
      </c>
      <c r="C21" s="13" t="s">
        <v>17</v>
      </c>
      <c r="D21" s="13"/>
    </row>
    <row r="22" customFormat="false" ht="16.5" hidden="false" customHeight="true" outlineLevel="0" collapsed="false">
      <c r="A22" s="14" t="s">
        <v>18</v>
      </c>
      <c r="B22" s="15" t="n">
        <v>20000</v>
      </c>
      <c r="C22" s="15" t="n">
        <v>20000</v>
      </c>
      <c r="D22" s="16"/>
    </row>
    <row r="23" customFormat="false" ht="29.25" hidden="false" customHeight="true" outlineLevel="0" collapsed="false">
      <c r="A23" s="14" t="s">
        <v>19</v>
      </c>
      <c r="B23" s="17" t="n">
        <v>0.3</v>
      </c>
      <c r="C23" s="17" t="n">
        <v>0.27</v>
      </c>
      <c r="D23" s="16"/>
    </row>
    <row r="24" customFormat="false" ht="16.5" hidden="false" customHeight="true" outlineLevel="0" collapsed="false">
      <c r="A24" s="14" t="s">
        <v>20</v>
      </c>
      <c r="B24" s="15" t="n">
        <v>6000</v>
      </c>
      <c r="C24" s="15" t="n">
        <v>4860</v>
      </c>
      <c r="D24" s="16"/>
    </row>
    <row r="25" customFormat="false" ht="16.5" hidden="false" customHeight="true" outlineLevel="0" collapsed="false">
      <c r="A25" s="14" t="s">
        <v>21</v>
      </c>
      <c r="B25" s="18" t="n">
        <v>3</v>
      </c>
      <c r="C25" s="18" t="n">
        <v>3.5</v>
      </c>
      <c r="D25" s="16"/>
    </row>
    <row r="26" customFormat="false" ht="16.5" hidden="false" customHeight="true" outlineLevel="0" collapsed="false">
      <c r="A26" s="14" t="s">
        <v>22</v>
      </c>
      <c r="B26" s="18" t="n">
        <v>1.8</v>
      </c>
      <c r="C26" s="18" t="n">
        <v>2.2</v>
      </c>
      <c r="D26" s="16"/>
    </row>
    <row r="28" customFormat="false" ht="18" hidden="false" customHeight="true" outlineLevel="0" collapsed="false">
      <c r="A28" s="12" t="s">
        <v>23</v>
      </c>
      <c r="B28" s="12"/>
      <c r="C28" s="12"/>
      <c r="D28" s="12"/>
    </row>
    <row r="29" customFormat="false" ht="27.75" hidden="false" customHeight="true" outlineLevel="0" collapsed="false">
      <c r="A29" s="13" t="s">
        <v>15</v>
      </c>
      <c r="B29" s="13" t="s">
        <v>16</v>
      </c>
      <c r="C29" s="13" t="s">
        <v>17</v>
      </c>
      <c r="D29" s="13"/>
    </row>
    <row r="30" customFormat="false" ht="29.25" hidden="false" customHeight="true" outlineLevel="0" collapsed="false">
      <c r="A30" s="14" t="s">
        <v>24</v>
      </c>
      <c r="B30" s="19" t="n">
        <v>180</v>
      </c>
      <c r="C30" s="19" t="n">
        <v>300</v>
      </c>
      <c r="D30" s="16"/>
    </row>
    <row r="31" customFormat="false" ht="29.25" hidden="false" customHeight="true" outlineLevel="0" collapsed="false">
      <c r="A31" s="14" t="s">
        <v>25</v>
      </c>
      <c r="B31" s="19" t="n">
        <v>270</v>
      </c>
      <c r="C31" s="19" t="n">
        <v>460</v>
      </c>
      <c r="D31" s="16"/>
    </row>
    <row r="33" customFormat="false" ht="18" hidden="false" customHeight="true" outlineLevel="0" collapsed="false">
      <c r="A33" s="12" t="s">
        <v>26</v>
      </c>
      <c r="B33" s="12"/>
      <c r="C33" s="12"/>
      <c r="D33" s="12"/>
    </row>
    <row r="34" customFormat="false" ht="27.75" hidden="false" customHeight="true" outlineLevel="0" collapsed="false">
      <c r="A34" s="13" t="s">
        <v>15</v>
      </c>
      <c r="B34" s="13" t="s">
        <v>16</v>
      </c>
      <c r="C34" s="13" t="s">
        <v>17</v>
      </c>
      <c r="D34" s="13"/>
    </row>
    <row r="35" customFormat="false" ht="16.5" hidden="false" customHeight="true" outlineLevel="0" collapsed="false">
      <c r="A35" s="14" t="s">
        <v>27</v>
      </c>
      <c r="B35" s="15" t="n">
        <v>380</v>
      </c>
      <c r="C35" s="15" t="n">
        <v>372</v>
      </c>
      <c r="D35" s="16"/>
    </row>
    <row r="36" customFormat="false" ht="16.5" hidden="false" customHeight="true" outlineLevel="0" collapsed="false">
      <c r="A36" s="14" t="s">
        <v>28</v>
      </c>
      <c r="B36" s="15" t="n">
        <v>0</v>
      </c>
      <c r="C36" s="15" t="n">
        <v>12</v>
      </c>
      <c r="D36" s="16"/>
    </row>
    <row r="37" customFormat="false" ht="16.5" hidden="false" customHeight="true" outlineLevel="0" collapsed="false">
      <c r="A37" s="14" t="s">
        <v>29</v>
      </c>
      <c r="B37" s="20" t="n">
        <v>151.67</v>
      </c>
      <c r="C37" s="20" t="n">
        <v>151.67</v>
      </c>
      <c r="D37" s="16"/>
    </row>
    <row r="39" customFormat="false" ht="18" hidden="false" customHeight="true" outlineLevel="0" collapsed="false">
      <c r="A39" s="12" t="s">
        <v>30</v>
      </c>
      <c r="B39" s="12"/>
      <c r="C39" s="12"/>
      <c r="D39" s="12"/>
    </row>
    <row r="40" customFormat="false" ht="15.75" hidden="false" customHeight="true" outlineLevel="0" collapsed="false">
      <c r="A40" s="21" t="s">
        <v>31</v>
      </c>
      <c r="B40" s="21"/>
      <c r="C40" s="21"/>
      <c r="D40" s="21"/>
    </row>
    <row r="41" customFormat="false" ht="15.75" hidden="false" customHeight="true" outlineLevel="0" collapsed="false">
      <c r="A41" s="21" t="s">
        <v>32</v>
      </c>
      <c r="B41" s="21"/>
      <c r="C41" s="21"/>
      <c r="D41" s="21"/>
    </row>
    <row r="42" customFormat="false" ht="15.75" hidden="false" customHeight="true" outlineLevel="0" collapsed="false">
      <c r="A42" s="21" t="s">
        <v>33</v>
      </c>
      <c r="B42" s="21"/>
      <c r="C42" s="21"/>
      <c r="D42" s="21"/>
    </row>
    <row r="43" customFormat="false" ht="15.75" hidden="false" customHeight="true" outlineLevel="0" collapsed="false">
      <c r="A43" s="21" t="s">
        <v>34</v>
      </c>
      <c r="B43" s="21"/>
      <c r="C43" s="21"/>
      <c r="D43" s="21"/>
    </row>
    <row r="44" customFormat="false" ht="15.75" hidden="false" customHeight="true" outlineLevel="0" collapsed="false">
      <c r="A44" s="21" t="s">
        <v>35</v>
      </c>
      <c r="B44" s="21"/>
      <c r="C44" s="21"/>
      <c r="D44" s="21"/>
    </row>
    <row r="45" customFormat="false" ht="15.75" hidden="false" customHeight="true" outlineLevel="0" collapsed="false">
      <c r="A45" s="21" t="s">
        <v>36</v>
      </c>
      <c r="B45" s="21"/>
      <c r="C45" s="21"/>
      <c r="D45" s="21"/>
    </row>
    <row r="46" customFormat="false" ht="15.75" hidden="false" customHeight="true" outlineLevel="0" collapsed="false">
      <c r="A46" s="21" t="s">
        <v>37</v>
      </c>
      <c r="B46" s="21"/>
      <c r="C46" s="21"/>
      <c r="D46" s="21"/>
    </row>
    <row r="47" customFormat="false" ht="15.75" hidden="false" customHeight="true" outlineLevel="0" collapsed="false">
      <c r="A47" s="21" t="s">
        <v>38</v>
      </c>
      <c r="B47" s="21"/>
      <c r="C47" s="21"/>
      <c r="D47" s="21"/>
    </row>
  </sheetData>
  <mergeCells count="24">
    <mergeCell ref="A1:D1"/>
    <mergeCell ref="A2:D2"/>
    <mergeCell ref="B3:D3"/>
    <mergeCell ref="B4:D4"/>
    <mergeCell ref="B5:D5"/>
    <mergeCell ref="B6:D6"/>
    <mergeCell ref="A9:D9"/>
    <mergeCell ref="A11:D11"/>
    <mergeCell ref="A13:D13"/>
    <mergeCell ref="A16:D16"/>
    <mergeCell ref="A17:D17"/>
    <mergeCell ref="A18:D18"/>
    <mergeCell ref="A20:D20"/>
    <mergeCell ref="A28:D28"/>
    <mergeCell ref="A33:D33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8"/>
    <col collapsed="false" customWidth="true" hidden="false" outlineLevel="0" max="4" min="4" style="0" width="46"/>
  </cols>
  <sheetData>
    <row r="1" customFormat="false" ht="30" hidden="false" customHeight="true" outlineLevel="0" collapsed="false">
      <c r="A1" s="1" t="s">
        <v>39</v>
      </c>
      <c r="B1" s="1"/>
      <c r="C1" s="1"/>
      <c r="D1" s="1"/>
    </row>
    <row r="2" customFormat="false" ht="29.25" hidden="false" customHeight="true" outlineLevel="0" collapsed="false">
      <c r="A2" s="2" t="s">
        <v>40</v>
      </c>
      <c r="B2" s="2"/>
      <c r="C2" s="2"/>
      <c r="D2" s="2"/>
    </row>
    <row r="4" customFormat="false" ht="18" hidden="false" customHeight="true" outlineLevel="0" collapsed="false">
      <c r="A4" s="12" t="s">
        <v>41</v>
      </c>
      <c r="B4" s="12"/>
      <c r="C4" s="12"/>
      <c r="D4" s="12"/>
    </row>
    <row r="6" customFormat="false" ht="27.75" hidden="false" customHeight="true" outlineLevel="0" collapsed="false">
      <c r="A6" s="13" t="s">
        <v>42</v>
      </c>
      <c r="B6" s="13" t="s">
        <v>43</v>
      </c>
      <c r="C6" s="13" t="s">
        <v>17</v>
      </c>
      <c r="D6" s="13" t="s">
        <v>44</v>
      </c>
    </row>
    <row r="7" customFormat="false" ht="27" hidden="false" customHeight="true" outlineLevel="0" collapsed="false">
      <c r="A7" s="14" t="s">
        <v>45</v>
      </c>
      <c r="B7" s="22" t="n">
        <f aca="false">'1. Contexte &amp; mission'!B22/2</f>
        <v>10000</v>
      </c>
      <c r="C7" s="22" t="n">
        <f aca="false">'1. Contexte &amp; mission'!C22/2</f>
        <v>10000</v>
      </c>
      <c r="D7" s="23" t="s">
        <v>46</v>
      </c>
    </row>
    <row r="8" customFormat="false" ht="19.5" hidden="false" customHeight="true" outlineLevel="0" collapsed="false">
      <c r="A8" s="14" t="s">
        <v>47</v>
      </c>
      <c r="B8" s="22" t="n">
        <f aca="false">B7*'1. Contexte &amp; mission'!B23</f>
        <v>3000</v>
      </c>
      <c r="C8" s="22" t="n">
        <f aca="false">C7*'1. Contexte &amp; mission'!C23</f>
        <v>2700</v>
      </c>
      <c r="D8" s="23" t="s">
        <v>48</v>
      </c>
    </row>
    <row r="9" customFormat="false" ht="19.5" hidden="false" customHeight="true" outlineLevel="0" collapsed="false">
      <c r="A9" s="14" t="s">
        <v>49</v>
      </c>
      <c r="B9" s="24" t="n">
        <f aca="false">'1. Contexte &amp; mission'!B24*'1. Contexte &amp; mission'!B25</f>
        <v>18000</v>
      </c>
      <c r="C9" s="24" t="n">
        <f aca="false">'1. Contexte &amp; mission'!C24*'1. Contexte &amp; mission'!C25</f>
        <v>17010</v>
      </c>
      <c r="D9" s="23" t="s">
        <v>50</v>
      </c>
    </row>
    <row r="10" customFormat="false" ht="19.5" hidden="false" customHeight="true" outlineLevel="0" collapsed="false">
      <c r="A10" s="14" t="s">
        <v>51</v>
      </c>
      <c r="B10" s="25" t="n">
        <f aca="false">B9/B8</f>
        <v>6</v>
      </c>
      <c r="C10" s="25" t="n">
        <f aca="false">C9/C8</f>
        <v>6.3</v>
      </c>
      <c r="D10" s="23" t="s">
        <v>52</v>
      </c>
    </row>
    <row r="11" customFormat="false" ht="19.5" hidden="false" customHeight="true" outlineLevel="0" collapsed="false">
      <c r="A11" s="14" t="s">
        <v>53</v>
      </c>
      <c r="B11" s="26" t="n">
        <f aca="false">'1. Contexte &amp; mission'!B24/B8</f>
        <v>2</v>
      </c>
      <c r="C11" s="26" t="n">
        <f aca="false">'1. Contexte &amp; mission'!C24/C8</f>
        <v>1.8</v>
      </c>
      <c r="D11" s="23" t="s">
        <v>54</v>
      </c>
    </row>
    <row r="12" customFormat="false" ht="19.5" hidden="false" customHeight="true" outlineLevel="0" collapsed="false">
      <c r="A12" s="14" t="s">
        <v>55</v>
      </c>
      <c r="B12" s="24" t="n">
        <f aca="false">'1. Contexte &amp; mission'!B24*'1. Contexte &amp; mission'!B26</f>
        <v>10800</v>
      </c>
      <c r="C12" s="24" t="n">
        <f aca="false">'1. Contexte &amp; mission'!C24*'1. Contexte &amp; mission'!C26</f>
        <v>10692</v>
      </c>
      <c r="D12" s="23" t="s">
        <v>56</v>
      </c>
    </row>
    <row r="13" customFormat="false" ht="19.5" hidden="false" customHeight="true" outlineLevel="0" collapsed="false">
      <c r="A13" s="14" t="s">
        <v>57</v>
      </c>
      <c r="B13" s="27" t="n">
        <f aca="false">'1. Contexte &amp; mission'!B30</f>
        <v>180</v>
      </c>
      <c r="C13" s="27" t="n">
        <f aca="false">'1. Contexte &amp; mission'!C30</f>
        <v>300</v>
      </c>
      <c r="D13" s="23" t="s">
        <v>58</v>
      </c>
    </row>
    <row r="14" customFormat="false" ht="19.5" hidden="false" customHeight="true" outlineLevel="0" collapsed="false">
      <c r="A14" s="14" t="s">
        <v>59</v>
      </c>
      <c r="B14" s="27" t="n">
        <f aca="false">'1. Contexte &amp; mission'!B31-'1. Contexte &amp; mission'!B30</f>
        <v>90</v>
      </c>
      <c r="C14" s="27" t="n">
        <f aca="false">'1. Contexte &amp; mission'!C31-'1. Contexte &amp; mission'!C30</f>
        <v>160</v>
      </c>
      <c r="D14" s="23" t="s">
        <v>60</v>
      </c>
    </row>
    <row r="15" customFormat="false" ht="19.5" hidden="false" customHeight="true" outlineLevel="0" collapsed="false">
      <c r="A15" s="14" t="s">
        <v>61</v>
      </c>
      <c r="B15" s="22" t="n">
        <f aca="false">'1. Contexte &amp; mission'!B35</f>
        <v>380</v>
      </c>
      <c r="C15" s="22" t="n">
        <f aca="false">'1. Contexte &amp; mission'!C35</f>
        <v>372</v>
      </c>
      <c r="D15" s="23" t="s">
        <v>62</v>
      </c>
    </row>
    <row r="17" customFormat="false" ht="29.25" hidden="false" customHeight="true" outlineLevel="0" collapsed="false">
      <c r="A17" s="8" t="s">
        <v>63</v>
      </c>
      <c r="B17" s="8"/>
      <c r="C17" s="8"/>
      <c r="D17" s="8"/>
    </row>
  </sheetData>
  <mergeCells count="4">
    <mergeCell ref="A1:D1"/>
    <mergeCell ref="A2:D2"/>
    <mergeCell ref="A4:D4"/>
    <mergeCell ref="A17:D1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3" min="3" style="0" width="20.39"/>
    <col collapsed="false" customWidth="true" hidden="false" outlineLevel="0" max="5" min="4" style="0" width="15"/>
    <col collapsed="false" customWidth="true" hidden="false" outlineLevel="0" max="6" min="6" style="0" width="14"/>
    <col collapsed="false" customWidth="true" hidden="false" outlineLevel="0" max="7" min="7" style="0" width="10"/>
  </cols>
  <sheetData>
    <row r="1" customFormat="false" ht="30" hidden="false" customHeight="true" outlineLevel="0" collapsed="false">
      <c r="A1" s="1" t="s">
        <v>64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65</v>
      </c>
      <c r="B2" s="2"/>
      <c r="C2" s="2"/>
      <c r="D2" s="2"/>
      <c r="E2" s="2"/>
      <c r="F2" s="2"/>
      <c r="G2" s="2"/>
    </row>
    <row r="4" customFormat="false" ht="29.25" hidden="false" customHeight="true" outlineLevel="0" collapsed="false">
      <c r="A4" s="28" t="s">
        <v>66</v>
      </c>
      <c r="B4" s="28"/>
      <c r="C4" s="28"/>
      <c r="D4" s="28"/>
      <c r="E4" s="28"/>
      <c r="F4" s="28"/>
      <c r="G4" s="28"/>
    </row>
    <row r="5" customFormat="false" ht="30" hidden="false" customHeight="true" outlineLevel="0" collapsed="false">
      <c r="A5" s="5" t="s">
        <v>67</v>
      </c>
      <c r="B5" s="29" t="s">
        <v>68</v>
      </c>
      <c r="C5" s="30" t="s">
        <v>69</v>
      </c>
      <c r="D5" s="31" t="s">
        <v>70</v>
      </c>
      <c r="E5" s="23" t="s">
        <v>71</v>
      </c>
      <c r="F5" s="23"/>
      <c r="G5" s="23"/>
    </row>
    <row r="6" customFormat="false" ht="29.25" hidden="false" customHeight="true" outlineLevel="0" collapsed="false">
      <c r="A6" s="13" t="s">
        <v>72</v>
      </c>
      <c r="B6" s="13" t="s">
        <v>73</v>
      </c>
      <c r="C6" s="13" t="s">
        <v>74</v>
      </c>
      <c r="D6" s="13" t="s">
        <v>75</v>
      </c>
      <c r="E6" s="13" t="s">
        <v>76</v>
      </c>
      <c r="F6" s="13" t="s">
        <v>77</v>
      </c>
      <c r="G6" s="13" t="s">
        <v>78</v>
      </c>
    </row>
    <row r="7" customFormat="false" ht="18" hidden="false" customHeight="true" outlineLevel="0" collapsed="false">
      <c r="A7" s="14" t="s">
        <v>79</v>
      </c>
      <c r="B7" s="32" t="n">
        <f aca="false">'2. Synthèse données'!B7</f>
        <v>10000</v>
      </c>
      <c r="C7" s="32" t="n">
        <f aca="false">'2. Synthèse données'!C7</f>
        <v>10000</v>
      </c>
      <c r="D7" s="33" t="n">
        <f aca="false">C7-B7</f>
        <v>0</v>
      </c>
      <c r="E7" s="34" t="n">
        <f aca="false">C7/B7</f>
        <v>1</v>
      </c>
      <c r="F7" s="29" t="s">
        <v>80</v>
      </c>
      <c r="G7" s="35" t="s">
        <v>81</v>
      </c>
    </row>
    <row r="8" customFormat="false" ht="18" hidden="false" customHeight="true" outlineLevel="0" collapsed="false">
      <c r="A8" s="14" t="s">
        <v>82</v>
      </c>
      <c r="B8" s="32" t="n">
        <f aca="false">'2. Synthèse données'!B8</f>
        <v>3000</v>
      </c>
      <c r="C8" s="32" t="n">
        <f aca="false">'2. Synthèse données'!C8</f>
        <v>2700</v>
      </c>
      <c r="D8" s="33" t="n">
        <f aca="false">C8-B8</f>
        <v>-300</v>
      </c>
      <c r="E8" s="34" t="n">
        <f aca="false">C8/B8</f>
        <v>0.9</v>
      </c>
      <c r="F8" s="31" t="s">
        <v>83</v>
      </c>
      <c r="G8" s="35" t="s">
        <v>84</v>
      </c>
    </row>
    <row r="9" customFormat="false" ht="18" hidden="false" customHeight="true" outlineLevel="0" collapsed="false">
      <c r="A9" s="14" t="s">
        <v>85</v>
      </c>
      <c r="B9" s="34" t="n">
        <f aca="false">B8/B7</f>
        <v>0.3</v>
      </c>
      <c r="C9" s="34" t="n">
        <f aca="false">C8/C7</f>
        <v>0.27</v>
      </c>
      <c r="D9" s="36" t="n">
        <f aca="false">(C9-B9)*100</f>
        <v>-3</v>
      </c>
      <c r="E9" s="34" t="n">
        <f aca="false">C9/B9</f>
        <v>0.9</v>
      </c>
      <c r="F9" s="31" t="s">
        <v>83</v>
      </c>
      <c r="G9" s="35" t="s">
        <v>84</v>
      </c>
    </row>
    <row r="10" customFormat="false" ht="18" hidden="false" customHeight="true" outlineLevel="0" collapsed="false">
      <c r="A10" s="14" t="s">
        <v>51</v>
      </c>
      <c r="B10" s="37" t="n">
        <f aca="false">'2. Synthèse données'!B10</f>
        <v>6</v>
      </c>
      <c r="C10" s="37" t="n">
        <f aca="false">'2. Synthèse données'!C10</f>
        <v>6.3</v>
      </c>
      <c r="D10" s="38" t="n">
        <f aca="false">C10-B10</f>
        <v>0.3</v>
      </c>
      <c r="E10" s="34" t="n">
        <f aca="false">C10/B10</f>
        <v>1.05</v>
      </c>
      <c r="F10" s="29" t="s">
        <v>80</v>
      </c>
      <c r="G10" s="35" t="s">
        <v>81</v>
      </c>
    </row>
    <row r="11" customFormat="false" ht="18" hidden="false" customHeight="true" outlineLevel="0" collapsed="false">
      <c r="A11" s="14" t="s">
        <v>53</v>
      </c>
      <c r="B11" s="39" t="n">
        <f aca="false">'2. Synthèse données'!B11</f>
        <v>2</v>
      </c>
      <c r="C11" s="39" t="n">
        <f aca="false">'2. Synthèse données'!C11</f>
        <v>1.8</v>
      </c>
      <c r="D11" s="40" t="n">
        <f aca="false">C11-B11</f>
        <v>-0.2</v>
      </c>
      <c r="E11" s="34" t="n">
        <f aca="false">C11/B11</f>
        <v>0.9</v>
      </c>
      <c r="F11" s="31" t="s">
        <v>83</v>
      </c>
      <c r="G11" s="35" t="s">
        <v>84</v>
      </c>
    </row>
    <row r="12" customFormat="false" ht="18" hidden="false" customHeight="true" outlineLevel="0" collapsed="false">
      <c r="A12" s="14" t="s">
        <v>49</v>
      </c>
      <c r="B12" s="41" t="n">
        <f aca="false">'2. Synthèse données'!B9</f>
        <v>18000</v>
      </c>
      <c r="C12" s="41" t="n">
        <f aca="false">'2. Synthèse données'!C9</f>
        <v>17010</v>
      </c>
      <c r="D12" s="42" t="n">
        <f aca="false">C12-B12</f>
        <v>-990</v>
      </c>
      <c r="E12" s="34" t="n">
        <f aca="false">C12/B12</f>
        <v>0.945</v>
      </c>
      <c r="F12" s="31" t="s">
        <v>83</v>
      </c>
      <c r="G12" s="35" t="s">
        <v>84</v>
      </c>
    </row>
    <row r="13" customFormat="false" ht="18" hidden="false" customHeight="true" outlineLevel="0" collapsed="false">
      <c r="A13" s="14" t="s">
        <v>86</v>
      </c>
      <c r="B13" s="41" t="n">
        <f aca="false">'2. Synthèse données'!B12</f>
        <v>10800</v>
      </c>
      <c r="C13" s="41" t="n">
        <f aca="false">'2. Synthèse données'!C12</f>
        <v>10692</v>
      </c>
      <c r="D13" s="42" t="n">
        <f aca="false">C13-B13</f>
        <v>-108</v>
      </c>
      <c r="E13" s="34" t="n">
        <f aca="false">C13/B13</f>
        <v>0.99</v>
      </c>
      <c r="F13" s="29" t="s">
        <v>80</v>
      </c>
      <c r="G13" s="35" t="s">
        <v>81</v>
      </c>
    </row>
    <row r="14" customFormat="false" ht="18" hidden="false" customHeight="true" outlineLevel="0" collapsed="false">
      <c r="A14" s="43" t="s">
        <v>87</v>
      </c>
      <c r="B14" s="44" t="n">
        <f aca="false">B12-B13</f>
        <v>7200</v>
      </c>
      <c r="C14" s="44" t="n">
        <f aca="false">C12-C13</f>
        <v>6318</v>
      </c>
      <c r="D14" s="42" t="n">
        <f aca="false">C14-B14</f>
        <v>-882</v>
      </c>
      <c r="E14" s="34" t="n">
        <f aca="false">C14/B14</f>
        <v>0.8775</v>
      </c>
      <c r="F14" s="31" t="s">
        <v>83</v>
      </c>
      <c r="G14" s="35" t="s">
        <v>84</v>
      </c>
    </row>
    <row r="15" customFormat="false" ht="18" hidden="false" customHeight="true" outlineLevel="0" collapsed="false">
      <c r="A15" s="14" t="s">
        <v>88</v>
      </c>
      <c r="B15" s="45" t="n">
        <f aca="false">B14/B12</f>
        <v>0.4</v>
      </c>
      <c r="C15" s="45" t="n">
        <f aca="false">C14/C12</f>
        <v>0.371428571428571</v>
      </c>
      <c r="D15" s="36" t="n">
        <f aca="false">(C15-B15)*100</f>
        <v>-2.85714285714286</v>
      </c>
      <c r="E15" s="34" t="n">
        <f aca="false">C15/B15</f>
        <v>0.928571428571429</v>
      </c>
      <c r="F15" s="31" t="s">
        <v>83</v>
      </c>
      <c r="G15" s="35" t="s">
        <v>84</v>
      </c>
    </row>
    <row r="16" customFormat="false" ht="18" hidden="false" customHeight="true" outlineLevel="0" collapsed="false">
      <c r="A16" s="14" t="s">
        <v>57</v>
      </c>
      <c r="B16" s="41" t="n">
        <f aca="false">'2. Synthèse données'!B13</f>
        <v>180</v>
      </c>
      <c r="C16" s="41" t="n">
        <f aca="false">'2. Synthèse données'!C13</f>
        <v>300</v>
      </c>
      <c r="D16" s="42" t="n">
        <f aca="false">C16-B16</f>
        <v>120</v>
      </c>
      <c r="E16" s="34" t="n">
        <f aca="false">C16/B16</f>
        <v>1.66666666666667</v>
      </c>
      <c r="F16" s="31" t="s">
        <v>83</v>
      </c>
      <c r="G16" s="35" t="s">
        <v>84</v>
      </c>
    </row>
    <row r="17" customFormat="false" ht="18" hidden="false" customHeight="true" outlineLevel="0" collapsed="false">
      <c r="A17" s="14" t="s">
        <v>59</v>
      </c>
      <c r="B17" s="41" t="n">
        <f aca="false">'2. Synthèse données'!B14</f>
        <v>90</v>
      </c>
      <c r="C17" s="41" t="n">
        <f aca="false">'2. Synthèse données'!C14</f>
        <v>160</v>
      </c>
      <c r="D17" s="42" t="n">
        <f aca="false">C17-B17</f>
        <v>70</v>
      </c>
      <c r="E17" s="34" t="n">
        <f aca="false">C17/B17</f>
        <v>1.77777777777778</v>
      </c>
      <c r="F17" s="31" t="s">
        <v>83</v>
      </c>
      <c r="G17" s="35" t="s">
        <v>84</v>
      </c>
    </row>
    <row r="18" customFormat="false" ht="18" hidden="false" customHeight="true" outlineLevel="0" collapsed="false">
      <c r="A18" s="43" t="s">
        <v>89</v>
      </c>
      <c r="B18" s="44" t="n">
        <f aca="false">B14-B16-B17</f>
        <v>6930</v>
      </c>
      <c r="C18" s="44" t="n">
        <f aca="false">C14-C16-C17</f>
        <v>5858</v>
      </c>
      <c r="D18" s="42" t="n">
        <f aca="false">C18-B18</f>
        <v>-1072</v>
      </c>
      <c r="E18" s="34" t="n">
        <f aca="false">C18/B18</f>
        <v>0.845310245310245</v>
      </c>
      <c r="F18" s="31" t="s">
        <v>83</v>
      </c>
      <c r="G18" s="35" t="s">
        <v>84</v>
      </c>
    </row>
    <row r="20" customFormat="false" ht="18" hidden="false" customHeight="true" outlineLevel="0" collapsed="false">
      <c r="A20" s="12" t="s">
        <v>90</v>
      </c>
      <c r="B20" s="12"/>
      <c r="C20" s="12"/>
      <c r="D20" s="12"/>
      <c r="E20" s="12"/>
      <c r="F20" s="12"/>
      <c r="G20" s="12"/>
    </row>
    <row r="21" customFormat="false" ht="18" hidden="false" customHeight="true" outlineLevel="0" collapsed="false">
      <c r="A21" s="14" t="s">
        <v>61</v>
      </c>
      <c r="B21" s="32" t="n">
        <f aca="false">'2. Synthèse données'!B15</f>
        <v>380</v>
      </c>
      <c r="C21" s="32" t="n">
        <f aca="false">'2. Synthèse données'!C15</f>
        <v>372</v>
      </c>
      <c r="D21" s="33" t="n">
        <f aca="false">C21-B21</f>
        <v>-8</v>
      </c>
      <c r="E21" s="34" t="n">
        <f aca="false">C21/B21</f>
        <v>0.978947368421053</v>
      </c>
      <c r="F21" s="29" t="s">
        <v>80</v>
      </c>
      <c r="G21" s="35" t="s">
        <v>81</v>
      </c>
    </row>
    <row r="22" customFormat="false" ht="18" hidden="false" customHeight="true" outlineLevel="0" collapsed="false">
      <c r="A22" s="14" t="s">
        <v>91</v>
      </c>
      <c r="B22" s="46" t="n">
        <f aca="false">B21/'1. Contexte &amp; mission'!B37</f>
        <v>2.50543944089141</v>
      </c>
      <c r="C22" s="46" t="n">
        <f aca="false">C21/'1. Contexte &amp; mission'!C37</f>
        <v>2.45269334739896</v>
      </c>
      <c r="D22" s="40" t="n">
        <f aca="false">C22-B22</f>
        <v>-0.0527460934924506</v>
      </c>
      <c r="E22" s="34" t="n">
        <f aca="false">C22/B22</f>
        <v>0.978947368421053</v>
      </c>
      <c r="F22" s="29" t="s">
        <v>80</v>
      </c>
      <c r="G22" s="35" t="s">
        <v>81</v>
      </c>
    </row>
    <row r="23" customFormat="false" ht="18" hidden="false" customHeight="true" outlineLevel="0" collapsed="false">
      <c r="A23" s="14" t="s">
        <v>92</v>
      </c>
      <c r="B23" s="47" t="n">
        <f aca="false">B12/B21</f>
        <v>47.3684210526316</v>
      </c>
      <c r="C23" s="47" t="n">
        <f aca="false">C12/C21</f>
        <v>45.7258064516129</v>
      </c>
      <c r="D23" s="38" t="n">
        <f aca="false">C23-B23</f>
        <v>-1.64261460101868</v>
      </c>
      <c r="E23" s="34" t="n">
        <f aca="false">C23/B23</f>
        <v>0.965322580645161</v>
      </c>
      <c r="F23" s="30" t="s">
        <v>93</v>
      </c>
      <c r="G23" s="35" t="s">
        <v>84</v>
      </c>
    </row>
    <row r="24" customFormat="false" ht="18" hidden="false" customHeight="true" outlineLevel="0" collapsed="false">
      <c r="A24" s="14" t="s">
        <v>94</v>
      </c>
      <c r="B24" s="17" t="n">
        <v>0.05</v>
      </c>
      <c r="C24" s="34" t="n">
        <f aca="false">'1. Contexte &amp; mission'!C36/C21</f>
        <v>0.032258064516129</v>
      </c>
      <c r="D24" s="36" t="n">
        <f aca="false">(C24-B24)*100</f>
        <v>-1.7741935483871</v>
      </c>
      <c r="E24" s="34" t="n">
        <f aca="false">C24/B24</f>
        <v>0.645161290322581</v>
      </c>
      <c r="F24" s="29" t="s">
        <v>80</v>
      </c>
      <c r="G24" s="35" t="s">
        <v>81</v>
      </c>
    </row>
    <row r="26" customFormat="false" ht="38.25" hidden="false" customHeight="true" outlineLevel="0" collapsed="false">
      <c r="A26" s="48" t="s">
        <v>95</v>
      </c>
      <c r="B26" s="48"/>
      <c r="C26" s="48"/>
      <c r="D26" s="48"/>
      <c r="E26" s="48"/>
      <c r="F26" s="48"/>
      <c r="G26" s="48"/>
    </row>
  </sheetData>
  <mergeCells count="6">
    <mergeCell ref="A1:G1"/>
    <mergeCell ref="A2:G2"/>
    <mergeCell ref="A4:G4"/>
    <mergeCell ref="E5:G5"/>
    <mergeCell ref="A20:G20"/>
    <mergeCell ref="A26:G26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0"/>
    <col collapsed="false" customWidth="true" hidden="false" outlineLevel="0" max="3" min="3" style="0" width="32"/>
  </cols>
  <sheetData>
    <row r="1" customFormat="false" ht="45" hidden="false" customHeight="true" outlineLevel="0" collapsed="false">
      <c r="A1" s="1" t="s">
        <v>96</v>
      </c>
      <c r="B1" s="1"/>
      <c r="C1" s="1"/>
    </row>
    <row r="2" customFormat="false" ht="29.25" hidden="false" customHeight="true" outlineLevel="0" collapsed="false">
      <c r="A2" s="2" t="s">
        <v>97</v>
      </c>
      <c r="B2" s="2"/>
      <c r="C2" s="2"/>
    </row>
    <row r="4" customFormat="false" ht="18" hidden="false" customHeight="true" outlineLevel="0" collapsed="false">
      <c r="A4" s="12" t="s">
        <v>98</v>
      </c>
      <c r="B4" s="12"/>
      <c r="C4" s="12"/>
    </row>
    <row r="5" customFormat="false" ht="27.75" hidden="false" customHeight="true" outlineLevel="0" collapsed="false">
      <c r="A5" s="13" t="s">
        <v>42</v>
      </c>
      <c r="B5" s="13" t="s">
        <v>43</v>
      </c>
      <c r="C5" s="13" t="s">
        <v>74</v>
      </c>
    </row>
    <row r="6" customFormat="false" ht="15" hidden="false" customHeight="false" outlineLevel="0" collapsed="false">
      <c r="A6" s="49" t="s">
        <v>49</v>
      </c>
      <c r="B6" s="41" t="n">
        <f aca="false">'2. Synthèse données'!B9</f>
        <v>18000</v>
      </c>
      <c r="C6" s="41" t="n">
        <f aca="false">'2. Synthèse données'!C9</f>
        <v>17010</v>
      </c>
    </row>
    <row r="7" customFormat="false" ht="15" hidden="false" customHeight="false" outlineLevel="0" collapsed="false">
      <c r="A7" s="49" t="s">
        <v>82</v>
      </c>
      <c r="B7" s="32" t="n">
        <f aca="false">'2. Synthèse données'!B8</f>
        <v>3000</v>
      </c>
      <c r="C7" s="32" t="n">
        <f aca="false">'2. Synthèse données'!C8</f>
        <v>2700</v>
      </c>
    </row>
    <row r="8" customFormat="false" ht="15" hidden="false" customHeight="false" outlineLevel="0" collapsed="false">
      <c r="A8" s="49" t="s">
        <v>51</v>
      </c>
      <c r="B8" s="37" t="n">
        <f aca="false">'2. Synthèse données'!B10</f>
        <v>6</v>
      </c>
      <c r="C8" s="37" t="n">
        <f aca="false">'2. Synthèse données'!C10</f>
        <v>6.3</v>
      </c>
    </row>
    <row r="9" customFormat="false" ht="15" hidden="false" customHeight="false" outlineLevel="0" collapsed="false">
      <c r="A9" s="49" t="s">
        <v>88</v>
      </c>
      <c r="B9" s="50" t="n">
        <f aca="false">'3. Tableau de bord'!B15</f>
        <v>0.4</v>
      </c>
      <c r="C9" s="50" t="n">
        <f aca="false">'3. Tableau de bord'!C15</f>
        <v>0.371428571428571</v>
      </c>
    </row>
    <row r="11" customFormat="false" ht="29.25" hidden="false" customHeight="true" outlineLevel="0" collapsed="false">
      <c r="A11" s="51" t="s">
        <v>99</v>
      </c>
      <c r="B11" s="51"/>
      <c r="C11" s="51"/>
    </row>
    <row r="12" customFormat="false" ht="27.75" hidden="false" customHeight="true" outlineLevel="0" collapsed="false">
      <c r="A12" s="13" t="s">
        <v>100</v>
      </c>
      <c r="B12" s="13" t="s">
        <v>101</v>
      </c>
      <c r="C12" s="13" t="s">
        <v>102</v>
      </c>
    </row>
    <row r="13" customFormat="false" ht="19.5" hidden="false" customHeight="true" outlineLevel="0" collapsed="false">
      <c r="A13" s="44" t="n">
        <f aca="false">(C7-B7)*B8</f>
        <v>-1800</v>
      </c>
      <c r="B13" s="44" t="n">
        <f aca="false">(C8-B8)*C7</f>
        <v>810</v>
      </c>
      <c r="C13" s="52" t="n">
        <f aca="false">A13+B13</f>
        <v>-990.000000000001</v>
      </c>
    </row>
    <row r="14" customFormat="false" ht="29.25" hidden="false" customHeight="true" outlineLevel="0" collapsed="false">
      <c r="A14" s="51" t="s">
        <v>103</v>
      </c>
      <c r="B14" s="51"/>
      <c r="C14" s="51"/>
    </row>
    <row r="15" customFormat="false" ht="30" hidden="false" customHeight="true" outlineLevel="0" collapsed="false">
      <c r="A15" s="53" t="s">
        <v>104</v>
      </c>
      <c r="B15" s="53"/>
      <c r="C15" s="53"/>
    </row>
    <row r="16" customFormat="false" ht="15" hidden="false" customHeight="false" outlineLevel="0" collapsed="false">
      <c r="A16" s="53"/>
      <c r="B16" s="53"/>
      <c r="C16" s="53"/>
    </row>
    <row r="18" customFormat="false" ht="18" hidden="false" customHeight="true" outlineLevel="0" collapsed="false">
      <c r="A18" s="51" t="s">
        <v>105</v>
      </c>
      <c r="B18" s="51"/>
      <c r="C18" s="51"/>
    </row>
    <row r="19" customFormat="false" ht="27.75" hidden="false" customHeight="true" outlineLevel="0" collapsed="false">
      <c r="A19" s="13" t="s">
        <v>106</v>
      </c>
      <c r="B19" s="13" t="s">
        <v>107</v>
      </c>
      <c r="C19" s="13" t="s">
        <v>108</v>
      </c>
    </row>
    <row r="20" customFormat="false" ht="19.5" hidden="false" customHeight="true" outlineLevel="0" collapsed="false">
      <c r="A20" s="44" t="n">
        <f aca="false">(C6-B6)*B9</f>
        <v>-396</v>
      </c>
      <c r="B20" s="44" t="n">
        <f aca="false">(C9-B9)*C6</f>
        <v>-486</v>
      </c>
      <c r="C20" s="52" t="n">
        <f aca="false">A20+B20</f>
        <v>-882</v>
      </c>
    </row>
    <row r="21" customFormat="false" ht="29.25" hidden="false" customHeight="true" outlineLevel="0" collapsed="false">
      <c r="A21" s="51" t="s">
        <v>109</v>
      </c>
      <c r="B21" s="51"/>
      <c r="C21" s="51"/>
    </row>
    <row r="22" customFormat="false" ht="30" hidden="false" customHeight="true" outlineLevel="0" collapsed="false">
      <c r="A22" s="53" t="s">
        <v>110</v>
      </c>
      <c r="B22" s="53"/>
      <c r="C22" s="53"/>
    </row>
    <row r="23" customFormat="false" ht="15" hidden="false" customHeight="false" outlineLevel="0" collapsed="false">
      <c r="A23" s="53"/>
      <c r="B23" s="53"/>
      <c r="C23" s="53"/>
    </row>
    <row r="25" customFormat="false" ht="29.25" hidden="false" customHeight="true" outlineLevel="0" collapsed="false">
      <c r="A25" s="51" t="s">
        <v>111</v>
      </c>
      <c r="B25" s="51"/>
      <c r="C25" s="51"/>
    </row>
    <row r="26" customFormat="false" ht="30" hidden="false" customHeight="true" outlineLevel="0" collapsed="false">
      <c r="A26" s="53" t="s">
        <v>112</v>
      </c>
      <c r="B26" s="53"/>
      <c r="C26" s="53"/>
    </row>
    <row r="27" customFormat="false" ht="15" hidden="false" customHeight="false" outlineLevel="0" collapsed="false">
      <c r="A27" s="53"/>
      <c r="B27" s="53"/>
      <c r="C27" s="53"/>
    </row>
    <row r="28" customFormat="false" ht="15" hidden="false" customHeight="false" outlineLevel="0" collapsed="false">
      <c r="A28" s="53"/>
      <c r="B28" s="53"/>
      <c r="C28" s="53"/>
    </row>
    <row r="30" customFormat="false" ht="29.25" hidden="false" customHeight="true" outlineLevel="0" collapsed="false">
      <c r="A30" s="51" t="s">
        <v>113</v>
      </c>
      <c r="B30" s="51"/>
      <c r="C30" s="51"/>
    </row>
    <row r="31" customFormat="false" ht="27.75" hidden="false" customHeight="true" outlineLevel="0" collapsed="false">
      <c r="A31" s="13" t="s">
        <v>114</v>
      </c>
      <c r="B31" s="13" t="s">
        <v>115</v>
      </c>
      <c r="C31" s="13"/>
    </row>
    <row r="32" customFormat="false" ht="28.5" hidden="false" customHeight="true" outlineLevel="0" collapsed="false">
      <c r="A32" s="14" t="s">
        <v>116</v>
      </c>
      <c r="B32" s="9" t="s">
        <v>117</v>
      </c>
      <c r="C32" s="9"/>
    </row>
    <row r="33" customFormat="false" ht="28.5" hidden="false" customHeight="true" outlineLevel="0" collapsed="false">
      <c r="A33" s="14" t="s">
        <v>118</v>
      </c>
      <c r="B33" s="9" t="s">
        <v>119</v>
      </c>
      <c r="C33" s="9"/>
    </row>
    <row r="34" customFormat="false" ht="28.5" hidden="false" customHeight="true" outlineLevel="0" collapsed="false">
      <c r="A34" s="14" t="s">
        <v>120</v>
      </c>
      <c r="B34" s="9" t="s">
        <v>121</v>
      </c>
      <c r="C34" s="9"/>
    </row>
    <row r="35" customFormat="false" ht="28.5" hidden="false" customHeight="true" outlineLevel="0" collapsed="false">
      <c r="A35" s="14" t="s">
        <v>122</v>
      </c>
      <c r="B35" s="9" t="s">
        <v>123</v>
      </c>
      <c r="C35" s="9"/>
    </row>
    <row r="36" customFormat="false" ht="28.5" hidden="false" customHeight="true" outlineLevel="0" collapsed="false">
      <c r="A36" s="14" t="s">
        <v>124</v>
      </c>
      <c r="B36" s="9" t="s">
        <v>125</v>
      </c>
      <c r="C36" s="9"/>
    </row>
    <row r="37" customFormat="false" ht="28.5" hidden="false" customHeight="true" outlineLevel="0" collapsed="false">
      <c r="A37" s="14" t="s">
        <v>126</v>
      </c>
      <c r="B37" s="9" t="s">
        <v>127</v>
      </c>
      <c r="C37" s="9"/>
    </row>
    <row r="38" customFormat="false" ht="28.5" hidden="false" customHeight="true" outlineLevel="0" collapsed="false">
      <c r="A38" s="14" t="s">
        <v>128</v>
      </c>
      <c r="B38" s="9" t="s">
        <v>129</v>
      </c>
      <c r="C38" s="9"/>
    </row>
    <row r="40" customFormat="false" ht="42" hidden="false" customHeight="true" outlineLevel="0" collapsed="false">
      <c r="A40" s="8" t="s">
        <v>130</v>
      </c>
      <c r="B40" s="8"/>
      <c r="C40" s="8"/>
    </row>
  </sheetData>
  <mergeCells count="21">
    <mergeCell ref="A1:C1"/>
    <mergeCell ref="A2:C2"/>
    <mergeCell ref="A4:C4"/>
    <mergeCell ref="A11:C11"/>
    <mergeCell ref="A14:C14"/>
    <mergeCell ref="A15:C16"/>
    <mergeCell ref="A18:C18"/>
    <mergeCell ref="A21:C21"/>
    <mergeCell ref="A22:C23"/>
    <mergeCell ref="A25:C25"/>
    <mergeCell ref="A26:C28"/>
    <mergeCell ref="A30:C30"/>
    <mergeCell ref="B31:C31"/>
    <mergeCell ref="B32:C32"/>
    <mergeCell ref="B33:C33"/>
    <mergeCell ref="B34:C34"/>
    <mergeCell ref="B35:C35"/>
    <mergeCell ref="B36:C36"/>
    <mergeCell ref="B37:C37"/>
    <mergeCell ref="B38:C38"/>
    <mergeCell ref="A40:C40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3" min="3" style="0" width="46"/>
  </cols>
  <sheetData>
    <row r="1" customFormat="false" ht="30" hidden="false" customHeight="true" outlineLevel="0" collapsed="false">
      <c r="A1" s="1" t="s">
        <v>131</v>
      </c>
      <c r="B1" s="1"/>
      <c r="C1" s="1"/>
    </row>
    <row r="2" customFormat="false" ht="18" hidden="false" customHeight="true" outlineLevel="0" collapsed="false">
      <c r="A2" s="2" t="s">
        <v>132</v>
      </c>
      <c r="B2" s="2"/>
      <c r="C2" s="2"/>
    </row>
    <row r="4" customFormat="false" ht="18" hidden="false" customHeight="true" outlineLevel="0" collapsed="false">
      <c r="A4" s="12" t="s">
        <v>133</v>
      </c>
      <c r="B4" s="12"/>
      <c r="C4" s="12"/>
    </row>
    <row r="5" customFormat="false" ht="27.75" hidden="false" customHeight="true" outlineLevel="0" collapsed="false">
      <c r="A5" s="13" t="s">
        <v>72</v>
      </c>
      <c r="B5" s="13" t="s">
        <v>74</v>
      </c>
      <c r="C5" s="13" t="s">
        <v>134</v>
      </c>
    </row>
    <row r="6" customFormat="false" ht="15" hidden="false" customHeight="false" outlineLevel="0" collapsed="false">
      <c r="A6" s="49" t="s">
        <v>82</v>
      </c>
      <c r="B6" s="32" t="n">
        <f aca="false">'3. Tableau de bord'!C8</f>
        <v>2700</v>
      </c>
      <c r="C6" s="54" t="n">
        <f aca="false">'3. Tableau de bord'!E8</f>
        <v>0.9</v>
      </c>
    </row>
    <row r="7" customFormat="false" ht="15" hidden="false" customHeight="false" outlineLevel="0" collapsed="false">
      <c r="A7" s="49" t="s">
        <v>85</v>
      </c>
      <c r="B7" s="54" t="n">
        <f aca="false">'3. Tableau de bord'!C9</f>
        <v>0.27</v>
      </c>
      <c r="C7" s="54" t="n">
        <f aca="false">'3. Tableau de bord'!E9</f>
        <v>0.9</v>
      </c>
    </row>
    <row r="8" customFormat="false" ht="15" hidden="false" customHeight="false" outlineLevel="0" collapsed="false">
      <c r="A8" s="49" t="s">
        <v>51</v>
      </c>
      <c r="B8" s="37" t="n">
        <f aca="false">'3. Tableau de bord'!C10</f>
        <v>6.3</v>
      </c>
      <c r="C8" s="54" t="n">
        <f aca="false">'3. Tableau de bord'!E10</f>
        <v>1.05</v>
      </c>
    </row>
    <row r="9" customFormat="false" ht="15" hidden="false" customHeight="false" outlineLevel="0" collapsed="false">
      <c r="A9" s="49" t="s">
        <v>53</v>
      </c>
      <c r="B9" s="39" t="n">
        <f aca="false">'3. Tableau de bord'!C11</f>
        <v>1.8</v>
      </c>
      <c r="C9" s="54" t="n">
        <f aca="false">'3. Tableau de bord'!E11</f>
        <v>0.9</v>
      </c>
    </row>
    <row r="10" customFormat="false" ht="15" hidden="false" customHeight="false" outlineLevel="0" collapsed="false">
      <c r="A10" s="49" t="s">
        <v>88</v>
      </c>
      <c r="B10" s="50" t="n">
        <f aca="false">'3. Tableau de bord'!C15</f>
        <v>0.371428571428571</v>
      </c>
      <c r="C10" s="54" t="n">
        <f aca="false">'3. Tableau de bord'!E15</f>
        <v>0.928571428571429</v>
      </c>
    </row>
    <row r="11" customFormat="false" ht="15" hidden="false" customHeight="false" outlineLevel="0" collapsed="false">
      <c r="A11" s="49" t="s">
        <v>57</v>
      </c>
      <c r="B11" s="41" t="n">
        <f aca="false">'3. Tableau de bord'!C16</f>
        <v>300</v>
      </c>
      <c r="C11" s="54" t="n">
        <f aca="false">'3. Tableau de bord'!E16</f>
        <v>1.66666666666667</v>
      </c>
    </row>
    <row r="12" customFormat="false" ht="15" hidden="false" customHeight="false" outlineLevel="0" collapsed="false">
      <c r="A12" s="49" t="s">
        <v>89</v>
      </c>
      <c r="B12" s="41" t="n">
        <f aca="false">'3. Tableau de bord'!C18</f>
        <v>5858</v>
      </c>
      <c r="C12" s="54" t="n">
        <f aca="false">'3. Tableau de bord'!E18</f>
        <v>0.845310245310245</v>
      </c>
    </row>
    <row r="13" customFormat="false" ht="15.75" hidden="false" customHeight="true" outlineLevel="0" collapsed="false">
      <c r="A13" s="55" t="s">
        <v>135</v>
      </c>
      <c r="B13" s="55"/>
      <c r="C13" s="55"/>
    </row>
    <row r="15" customFormat="false" ht="18" hidden="false" customHeight="true" outlineLevel="0" collapsed="false">
      <c r="A15" s="12" t="s">
        <v>136</v>
      </c>
      <c r="B15" s="12"/>
      <c r="C15" s="12"/>
    </row>
    <row r="16" customFormat="false" ht="29.25" hidden="false" customHeight="true" outlineLevel="0" collapsed="false">
      <c r="A16" s="56" t="s">
        <v>137</v>
      </c>
      <c r="B16" s="56"/>
      <c r="C16" s="56"/>
    </row>
    <row r="17" customFormat="false" ht="27.75" hidden="false" customHeight="true" outlineLevel="0" collapsed="false">
      <c r="A17" s="13" t="s">
        <v>72</v>
      </c>
      <c r="B17" s="13" t="s">
        <v>134</v>
      </c>
      <c r="C17" s="13" t="s">
        <v>138</v>
      </c>
    </row>
    <row r="18" customFormat="false" ht="40.5" hidden="false" customHeight="true" outlineLevel="0" collapsed="false">
      <c r="A18" s="57" t="s">
        <v>85</v>
      </c>
      <c r="B18" s="35" t="s">
        <v>139</v>
      </c>
      <c r="C18" s="9" t="s">
        <v>140</v>
      </c>
    </row>
    <row r="19" customFormat="false" ht="28.5" hidden="false" customHeight="true" outlineLevel="0" collapsed="false">
      <c r="A19" s="57" t="s">
        <v>53</v>
      </c>
      <c r="B19" s="35" t="s">
        <v>139</v>
      </c>
      <c r="C19" s="9" t="s">
        <v>141</v>
      </c>
    </row>
    <row r="20" customFormat="false" ht="40.5" hidden="false" customHeight="true" outlineLevel="0" collapsed="false">
      <c r="A20" s="57" t="s">
        <v>88</v>
      </c>
      <c r="B20" s="35" t="s">
        <v>142</v>
      </c>
      <c r="C20" s="9" t="s">
        <v>143</v>
      </c>
    </row>
    <row r="21" customFormat="false" ht="28.5" hidden="false" customHeight="true" outlineLevel="0" collapsed="false">
      <c r="A21" s="57" t="s">
        <v>57</v>
      </c>
      <c r="B21" s="35" t="s">
        <v>144</v>
      </c>
      <c r="C21" s="9" t="s">
        <v>145</v>
      </c>
    </row>
    <row r="22" customFormat="false" ht="40.5" hidden="false" customHeight="true" outlineLevel="0" collapsed="false">
      <c r="A22" s="57" t="s">
        <v>146</v>
      </c>
      <c r="B22" s="35" t="s">
        <v>146</v>
      </c>
      <c r="C22" s="9" t="s">
        <v>147</v>
      </c>
    </row>
    <row r="24" customFormat="false" ht="18" hidden="false" customHeight="true" outlineLevel="0" collapsed="false">
      <c r="A24" s="12" t="s">
        <v>148</v>
      </c>
      <c r="B24" s="12"/>
      <c r="C24" s="12"/>
    </row>
    <row r="25" customFormat="false" ht="27.75" hidden="false" customHeight="true" outlineLevel="0" collapsed="false">
      <c r="A25" s="13" t="s">
        <v>149</v>
      </c>
      <c r="B25" s="13" t="s">
        <v>150</v>
      </c>
      <c r="C25" s="13"/>
    </row>
    <row r="26" customFormat="false" ht="28.5" hidden="false" customHeight="true" outlineLevel="0" collapsed="false">
      <c r="A26" s="3" t="s">
        <v>151</v>
      </c>
      <c r="B26" s="9" t="s">
        <v>152</v>
      </c>
      <c r="C26" s="9"/>
    </row>
    <row r="27" customFormat="false" ht="28.5" hidden="false" customHeight="true" outlineLevel="0" collapsed="false">
      <c r="A27" s="3" t="s">
        <v>153</v>
      </c>
      <c r="B27" s="9" t="s">
        <v>154</v>
      </c>
      <c r="C27" s="9"/>
    </row>
    <row r="28" customFormat="false" ht="28.5" hidden="false" customHeight="true" outlineLevel="0" collapsed="false">
      <c r="A28" s="3" t="s">
        <v>155</v>
      </c>
      <c r="B28" s="9" t="s">
        <v>156</v>
      </c>
      <c r="C28" s="9"/>
    </row>
    <row r="29" customFormat="false" ht="28.5" hidden="false" customHeight="true" outlineLevel="0" collapsed="false">
      <c r="A29" s="3" t="s">
        <v>157</v>
      </c>
      <c r="B29" s="9" t="s">
        <v>158</v>
      </c>
      <c r="C29" s="9"/>
    </row>
    <row r="30" customFormat="false" ht="28.5" hidden="false" customHeight="true" outlineLevel="0" collapsed="false">
      <c r="A30" s="3" t="s">
        <v>159</v>
      </c>
      <c r="B30" s="9" t="s">
        <v>160</v>
      </c>
      <c r="C30" s="9"/>
    </row>
    <row r="32" customFormat="false" ht="29.25" hidden="false" customHeight="true" outlineLevel="0" collapsed="false">
      <c r="A32" s="8" t="s">
        <v>161</v>
      </c>
      <c r="B32" s="8"/>
      <c r="C32" s="8"/>
    </row>
  </sheetData>
  <mergeCells count="14">
    <mergeCell ref="A1:C1"/>
    <mergeCell ref="A2:C2"/>
    <mergeCell ref="A4:C4"/>
    <mergeCell ref="A13:C13"/>
    <mergeCell ref="A15:C15"/>
    <mergeCell ref="A16:C16"/>
    <mergeCell ref="A24:C24"/>
    <mergeCell ref="B25:C25"/>
    <mergeCell ref="B26:C26"/>
    <mergeCell ref="B27:C27"/>
    <mergeCell ref="B28:C28"/>
    <mergeCell ref="B29:C29"/>
    <mergeCell ref="B30:C30"/>
    <mergeCell ref="A32:C32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2026-08-19T08:45:13Z</dcterms:created>
  <dc:creator>openpyxl</dc:creator>
  <dc:description/>
  <dc:language>en-US</dc:language>
  <cp:lastModifiedBy/>
  <dcterms:modified xsi:type="dcterms:W3CDTF">2026-08-19T08:45:13Z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